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S" sheetId="1" r:id="rId1"/>
    <sheet name="I &amp; E" sheetId="2" r:id="rId2"/>
    <sheet name="R &amp; P" sheetId="3" r:id="rId3"/>
    <sheet name="tb" sheetId="4" r:id="rId4"/>
  </sheets>
  <calcPr calcId="152511"/>
</workbook>
</file>

<file path=xl/calcChain.xml><?xml version="1.0" encoding="utf-8"?>
<calcChain xmlns="http://schemas.openxmlformats.org/spreadsheetml/2006/main">
  <c r="A17" i="1" l="1"/>
  <c r="C12" i="1" s="1"/>
  <c r="D16" i="1" s="1"/>
  <c r="G11" i="2" l="1"/>
  <c r="F21" i="1" l="1"/>
  <c r="I21" i="1"/>
  <c r="I17" i="1"/>
  <c r="D15" i="3" s="1"/>
  <c r="A19" i="1" l="1"/>
  <c r="C19" i="1"/>
  <c r="F15" i="1" l="1"/>
  <c r="E16" i="2"/>
  <c r="A14" i="2" s="1"/>
  <c r="A20" i="1" s="1"/>
  <c r="A23" i="1" s="1"/>
  <c r="G14" i="2"/>
  <c r="C3" i="4"/>
  <c r="F17" i="1" l="1"/>
  <c r="B10" i="3"/>
  <c r="I15" i="1"/>
  <c r="G18" i="4"/>
  <c r="C18" i="4"/>
  <c r="F6" i="4"/>
  <c r="F18" i="4" s="1"/>
  <c r="B18" i="4"/>
  <c r="G19" i="4" l="1"/>
  <c r="F19" i="4"/>
  <c r="B17" i="3" l="1"/>
  <c r="G16" i="2"/>
  <c r="C14" i="2" s="1"/>
  <c r="C20" i="1" s="1"/>
  <c r="D20" i="1" s="1"/>
  <c r="D23" i="1" s="1"/>
  <c r="A16" i="2"/>
  <c r="I23" i="1"/>
  <c r="F23" i="1"/>
  <c r="D17" i="3"/>
  <c r="I24" i="1" l="1"/>
  <c r="F24" i="1"/>
  <c r="C16" i="2"/>
</calcChain>
</file>

<file path=xl/sharedStrings.xml><?xml version="1.0" encoding="utf-8"?>
<sst xmlns="http://schemas.openxmlformats.org/spreadsheetml/2006/main" count="79" uniqueCount="54">
  <si>
    <t>AMOUNT</t>
  </si>
  <si>
    <t>LIABILITIES</t>
  </si>
  <si>
    <t>ASSETS</t>
  </si>
  <si>
    <t>NPS Tier I Account</t>
  </si>
  <si>
    <t>Opening balance</t>
  </si>
  <si>
    <t>Add Sub + U Conribution</t>
  </si>
  <si>
    <t>Less : Transferred to NSDL</t>
  </si>
  <si>
    <t>Excess of income over expenditure</t>
  </si>
  <si>
    <t>Interest accrued but not Due</t>
  </si>
  <si>
    <t>Balance at Bank</t>
  </si>
  <si>
    <t>TOTAL</t>
  </si>
  <si>
    <t>BALANCE SHEET AS ON 31.03.2016</t>
  </si>
  <si>
    <t>EXPENDITURE</t>
  </si>
  <si>
    <t>INCOME</t>
  </si>
  <si>
    <t xml:space="preserve">Interest credited to Subscribers account </t>
  </si>
  <si>
    <t>Bank Charges</t>
  </si>
  <si>
    <t>Interest accrued but not due</t>
  </si>
  <si>
    <t>RECEIPTS AND PAYMENT ACCOUNT FOR THE FINANCIAL YEAR 2015-16</t>
  </si>
  <si>
    <t>RECEIPTS</t>
  </si>
  <si>
    <t xml:space="preserve">PAYMENT </t>
  </si>
  <si>
    <t>NPS TIER I Account</t>
  </si>
  <si>
    <t>Own Subscription</t>
  </si>
  <si>
    <t>Interest on Saving bank A/c</t>
  </si>
  <si>
    <t>Investment Encashed</t>
  </si>
  <si>
    <t>Investment</t>
  </si>
  <si>
    <t>PARTICULARS</t>
  </si>
  <si>
    <t>CURRENT YEAR</t>
  </si>
  <si>
    <t>PREVIOUS YEAR</t>
  </si>
  <si>
    <t>cash at bank</t>
  </si>
  <si>
    <t>pension contribution</t>
  </si>
  <si>
    <t>bank TDR/FDR</t>
  </si>
  <si>
    <t>Interst on FDR/TDR</t>
  </si>
  <si>
    <t>Current Assets</t>
  </si>
  <si>
    <t>Interest on SB</t>
  </si>
  <si>
    <t>pension Capital Fund</t>
  </si>
  <si>
    <t>NPS Contribution Payable</t>
  </si>
  <si>
    <t>Saving Bank Interest</t>
  </si>
  <si>
    <t>TDS</t>
  </si>
  <si>
    <t>Withdrawal/Refund to NSDL</t>
  </si>
  <si>
    <t>Less: Interst Accrued on 31.03.2015</t>
  </si>
  <si>
    <t>Less: Subscription for 31/3/2015</t>
  </si>
  <si>
    <t>Add Sub + U Conribution for 31/03/2016</t>
  </si>
  <si>
    <t>Balance as on 01.04.2015</t>
  </si>
  <si>
    <t>Subscription and contribution due for March 2016</t>
  </si>
  <si>
    <t>MAULANA AZAD NATIONAL INSTITUTE OF TECHNOLOGY BHOPAL</t>
  </si>
  <si>
    <t>MANIT PENSION FUND</t>
  </si>
  <si>
    <t>Bank Balance- SBI</t>
  </si>
  <si>
    <t>Bank FDR/TDR</t>
  </si>
  <si>
    <t>Interst earned on Bank TDR/FDR</t>
  </si>
  <si>
    <t>Pension capital Fund</t>
  </si>
  <si>
    <t>Add: Surplus During the Year</t>
  </si>
  <si>
    <t>NPS Tier I Account(contribution Payable)</t>
  </si>
  <si>
    <t>Pension Contribution</t>
  </si>
  <si>
    <t>INCOME AND EXPENDITURE ACCOUNT FOR THE FINANCIAL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</si>
</sst>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2" fontId="0" fillId="0" borderId="0" xfId="0" applyNumberFormat="1" applyBorder="1"/>
    <xf numFmtId="0" fontId="1" fillId="0" borderId="2" xfId="0" applyFont="1" applyBorder="1"/>
    <xf numFmtId="2" fontId="1" fillId="0" borderId="2" xfId="0" applyNumberFormat="1" applyFont="1" applyBorder="1"/>
    <xf numFmtId="0" fontId="1" fillId="0" borderId="0" xfId="0" applyFont="1" applyBorder="1"/>
    <xf numFmtId="0" fontId="1" fillId="0" borderId="0" xfId="0" applyFont="1" applyAlignment="1"/>
    <xf numFmtId="2" fontId="1" fillId="0" borderId="0" xfId="0" applyNumberFormat="1" applyFont="1" applyAlignment="1"/>
    <xf numFmtId="2" fontId="1" fillId="0" borderId="0" xfId="0" applyNumberFormat="1" applyFont="1" applyBorder="1"/>
    <xf numFmtId="0" fontId="1" fillId="0" borderId="1" xfId="0" applyFont="1" applyBorder="1"/>
    <xf numFmtId="2" fontId="0" fillId="0" borderId="1" xfId="0" applyNumberFormat="1" applyBorder="1"/>
    <xf numFmtId="0" fontId="0" fillId="0" borderId="1" xfId="0" applyBorder="1"/>
    <xf numFmtId="2" fontId="2" fillId="0" borderId="1" xfId="0" applyNumberFormat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25"/>
  <sheetViews>
    <sheetView tabSelected="1" workbookViewId="0">
      <selection sqref="A1:I24"/>
    </sheetView>
  </sheetViews>
  <sheetFormatPr defaultRowHeight="15" x14ac:dyDescent="0.25"/>
  <cols>
    <col min="1" max="1" width="13.42578125" style="1" customWidth="1"/>
    <col min="2" max="2" width="36.28515625" customWidth="1"/>
    <col min="3" max="3" width="11.140625" style="1" customWidth="1"/>
    <col min="4" max="4" width="13.5703125" style="1" customWidth="1"/>
    <col min="5" max="5" width="1.140625" style="1" customWidth="1"/>
    <col min="6" max="6" width="14.5703125" style="1" bestFit="1" customWidth="1"/>
    <col min="7" max="7" width="45" customWidth="1"/>
    <col min="8" max="8" width="4.85546875" customWidth="1"/>
    <col min="9" max="9" width="14.42578125" style="1" customWidth="1"/>
  </cols>
  <sheetData>
    <row r="5" spans="1:9" x14ac:dyDescent="0.25">
      <c r="A5" s="20" t="s">
        <v>44</v>
      </c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1" t="s">
        <v>45</v>
      </c>
      <c r="B6" s="21"/>
      <c r="C6" s="21"/>
      <c r="D6" s="21"/>
      <c r="E6" s="21"/>
      <c r="F6" s="21"/>
      <c r="G6" s="21"/>
      <c r="H6" s="21"/>
      <c r="I6" s="21"/>
    </row>
    <row r="7" spans="1:9" x14ac:dyDescent="0.25">
      <c r="A7" s="20" t="s">
        <v>11</v>
      </c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13"/>
      <c r="B8" s="10"/>
      <c r="C8" s="13"/>
      <c r="D8" s="13"/>
      <c r="E8" s="13"/>
      <c r="F8" s="13"/>
      <c r="G8" s="10"/>
      <c r="H8" s="10"/>
      <c r="I8" s="13"/>
    </row>
    <row r="9" spans="1:9" x14ac:dyDescent="0.25">
      <c r="A9" s="6" t="s">
        <v>27</v>
      </c>
      <c r="B9" s="14" t="s">
        <v>1</v>
      </c>
      <c r="C9" s="15"/>
      <c r="D9" s="6" t="s">
        <v>26</v>
      </c>
      <c r="E9" s="6"/>
      <c r="F9" s="6" t="s">
        <v>27</v>
      </c>
      <c r="G9" s="14" t="s">
        <v>2</v>
      </c>
      <c r="H9" s="14"/>
      <c r="I9" s="6" t="s">
        <v>26</v>
      </c>
    </row>
    <row r="10" spans="1:9" x14ac:dyDescent="0.25">
      <c r="A10" s="15"/>
      <c r="B10" s="16"/>
      <c r="C10" s="15"/>
      <c r="D10" s="15"/>
      <c r="E10" s="15"/>
      <c r="F10" s="15"/>
      <c r="G10" s="16"/>
      <c r="H10" s="16"/>
      <c r="I10" s="15"/>
    </row>
    <row r="11" spans="1:9" x14ac:dyDescent="0.25">
      <c r="A11" s="15"/>
      <c r="B11" s="16" t="s">
        <v>51</v>
      </c>
      <c r="C11" s="15"/>
      <c r="D11" s="15"/>
      <c r="E11" s="15"/>
      <c r="F11" s="15"/>
      <c r="G11" s="16" t="s">
        <v>3</v>
      </c>
      <c r="H11" s="16"/>
      <c r="I11" s="15"/>
    </row>
    <row r="12" spans="1:9" x14ac:dyDescent="0.25">
      <c r="A12" s="15">
        <v>3082998</v>
      </c>
      <c r="B12" s="16" t="s">
        <v>4</v>
      </c>
      <c r="C12" s="15">
        <f>A17</f>
        <v>3658134</v>
      </c>
      <c r="D12" s="15"/>
      <c r="E12" s="15"/>
      <c r="F12" s="15">
        <v>0</v>
      </c>
      <c r="G12" s="16" t="s">
        <v>43</v>
      </c>
      <c r="H12" s="16"/>
      <c r="I12" s="15">
        <v>0</v>
      </c>
    </row>
    <row r="13" spans="1:9" x14ac:dyDescent="0.25">
      <c r="A13" s="15"/>
      <c r="B13" s="16" t="s">
        <v>40</v>
      </c>
      <c r="C13" s="15"/>
      <c r="D13" s="15"/>
      <c r="E13" s="15"/>
      <c r="F13" s="15"/>
      <c r="G13" s="16"/>
      <c r="H13" s="16"/>
      <c r="I13" s="15"/>
    </row>
    <row r="14" spans="1:9" x14ac:dyDescent="0.25">
      <c r="A14" s="15">
        <v>575136</v>
      </c>
      <c r="B14" s="16" t="s">
        <v>5</v>
      </c>
      <c r="C14" s="15">
        <v>618296</v>
      </c>
      <c r="D14" s="15"/>
      <c r="E14" s="15"/>
      <c r="F14" s="15"/>
      <c r="G14" s="16"/>
      <c r="H14" s="16"/>
      <c r="I14" s="15"/>
    </row>
    <row r="15" spans="1:9" x14ac:dyDescent="0.25">
      <c r="A15" s="15"/>
      <c r="B15" s="16" t="s">
        <v>6</v>
      </c>
      <c r="C15" s="15">
        <v>0</v>
      </c>
      <c r="D15" s="15"/>
      <c r="E15" s="15"/>
      <c r="F15" s="15">
        <f>7587388</f>
        <v>7587388</v>
      </c>
      <c r="G15" s="16" t="s">
        <v>47</v>
      </c>
      <c r="H15" s="16"/>
      <c r="I15" s="15">
        <f>F15+'I &amp; E'!G11</f>
        <v>8291013</v>
      </c>
    </row>
    <row r="16" spans="1:9" x14ac:dyDescent="0.25">
      <c r="A16" s="15"/>
      <c r="B16" s="16" t="s">
        <v>41</v>
      </c>
      <c r="C16" s="15">
        <v>0</v>
      </c>
      <c r="D16" s="15">
        <f>C12-C13+C14-C15+C16</f>
        <v>4276430</v>
      </c>
      <c r="E16" s="15"/>
      <c r="F16" s="15">
        <v>0</v>
      </c>
      <c r="G16" s="16" t="s">
        <v>8</v>
      </c>
      <c r="H16" s="16"/>
      <c r="I16" s="15">
        <v>0</v>
      </c>
    </row>
    <row r="17" spans="1:9" x14ac:dyDescent="0.25">
      <c r="A17" s="15">
        <f>A12-A13+A14-A15+A16</f>
        <v>3658134</v>
      </c>
      <c r="B17" s="16"/>
      <c r="C17" s="15"/>
      <c r="D17" s="15"/>
      <c r="E17" s="15"/>
      <c r="F17" s="15">
        <f>tb!C3</f>
        <v>1003603</v>
      </c>
      <c r="G17" s="16" t="s">
        <v>9</v>
      </c>
      <c r="H17" s="16"/>
      <c r="I17" s="17">
        <f>tb!B3</f>
        <v>1669144</v>
      </c>
    </row>
    <row r="18" spans="1:9" x14ac:dyDescent="0.25">
      <c r="A18" s="15"/>
      <c r="B18" s="14" t="s">
        <v>49</v>
      </c>
      <c r="C18" s="15"/>
      <c r="D18" s="15"/>
      <c r="E18" s="15"/>
      <c r="F18" s="15"/>
      <c r="G18" s="16"/>
      <c r="H18" s="16"/>
      <c r="I18" s="15"/>
    </row>
    <row r="19" spans="1:9" x14ac:dyDescent="0.25">
      <c r="A19" s="15">
        <f>28360489-24081689</f>
        <v>4278800</v>
      </c>
      <c r="B19" s="16" t="s">
        <v>42</v>
      </c>
      <c r="C19" s="15">
        <f>29018617-24081689</f>
        <v>4936928</v>
      </c>
      <c r="D19" s="15"/>
      <c r="E19" s="15"/>
      <c r="F19" s="15"/>
      <c r="G19" s="16"/>
      <c r="H19" s="16"/>
      <c r="I19" s="15"/>
    </row>
    <row r="20" spans="1:9" x14ac:dyDescent="0.25">
      <c r="A20" s="15">
        <f>'I &amp; E'!A14</f>
        <v>658128</v>
      </c>
      <c r="B20" s="16" t="s">
        <v>50</v>
      </c>
      <c r="C20" s="15">
        <f>'I &amp; E'!C14</f>
        <v>750870</v>
      </c>
      <c r="D20" s="15">
        <f>C19+C20</f>
        <v>5687798</v>
      </c>
      <c r="E20" s="15"/>
      <c r="F20" s="15"/>
      <c r="G20" s="14" t="s">
        <v>32</v>
      </c>
      <c r="H20" s="14"/>
      <c r="I20" s="15"/>
    </row>
    <row r="21" spans="1:9" x14ac:dyDescent="0.25">
      <c r="A21" s="15"/>
      <c r="B21" s="15"/>
      <c r="C21" s="15"/>
      <c r="D21" s="15"/>
      <c r="E21" s="15"/>
      <c r="F21" s="15">
        <f>tb!B5</f>
        <v>4071</v>
      </c>
      <c r="G21" s="16" t="s">
        <v>37</v>
      </c>
      <c r="H21" s="16"/>
      <c r="I21" s="15">
        <f>tb!B5</f>
        <v>4071</v>
      </c>
    </row>
    <row r="22" spans="1:9" x14ac:dyDescent="0.25">
      <c r="A22" s="15"/>
      <c r="B22" s="15"/>
      <c r="C22" s="15"/>
      <c r="D22" s="15"/>
      <c r="E22" s="15"/>
      <c r="F22" s="15"/>
      <c r="G22" s="16"/>
      <c r="H22" s="16"/>
      <c r="I22" s="15"/>
    </row>
    <row r="23" spans="1:9" x14ac:dyDescent="0.25">
      <c r="A23" s="6">
        <f>SUM(A17:A22)</f>
        <v>8595062</v>
      </c>
      <c r="B23" s="14" t="s">
        <v>10</v>
      </c>
      <c r="C23" s="15"/>
      <c r="D23" s="6">
        <f>SUM(D10:D22)</f>
        <v>9964228</v>
      </c>
      <c r="E23" s="6"/>
      <c r="F23" s="6">
        <f>SUM(F11:F22)</f>
        <v>8595062</v>
      </c>
      <c r="G23" s="14" t="s">
        <v>10</v>
      </c>
      <c r="H23" s="14"/>
      <c r="I23" s="6">
        <f>SUM(I11:I22)</f>
        <v>9964228</v>
      </c>
    </row>
    <row r="24" spans="1:9" x14ac:dyDescent="0.25">
      <c r="A24" s="7"/>
      <c r="B24" s="2"/>
      <c r="C24" s="7"/>
      <c r="D24" s="7"/>
      <c r="E24" s="7"/>
      <c r="F24" s="7">
        <f>A23-F23</f>
        <v>0</v>
      </c>
      <c r="G24" s="2"/>
      <c r="H24" s="2"/>
      <c r="I24" s="7">
        <f>D23-I23</f>
        <v>0</v>
      </c>
    </row>
    <row r="25" spans="1:9" x14ac:dyDescent="0.25">
      <c r="A25" s="7"/>
      <c r="B25" s="2"/>
      <c r="C25" s="7"/>
      <c r="D25" s="7"/>
      <c r="E25" s="7"/>
      <c r="F25" s="7"/>
      <c r="G25" s="2"/>
      <c r="H25" s="2"/>
      <c r="I25" s="7"/>
    </row>
  </sheetData>
  <mergeCells count="3">
    <mergeCell ref="A7:I7"/>
    <mergeCell ref="A5:I5"/>
    <mergeCell ref="A6:I6"/>
  </mergeCells>
  <pageMargins left="0.7" right="0.7" top="0.75" bottom="0.75" header="0.3" footer="0.3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5:H17"/>
  <sheetViews>
    <sheetView workbookViewId="0">
      <selection sqref="A1:G20"/>
    </sheetView>
  </sheetViews>
  <sheetFormatPr defaultRowHeight="15" x14ac:dyDescent="0.25"/>
  <cols>
    <col min="1" max="1" width="14.42578125" style="1" customWidth="1"/>
    <col min="2" max="2" width="37.28515625" bestFit="1" customWidth="1"/>
    <col min="3" max="3" width="14.42578125" style="1" customWidth="1"/>
    <col min="4" max="4" width="1.7109375" style="1" customWidth="1"/>
    <col min="5" max="5" width="14.5703125" style="1" customWidth="1"/>
    <col min="6" max="6" width="31.5703125" bestFit="1" customWidth="1"/>
    <col min="7" max="7" width="13.7109375" style="1" customWidth="1"/>
  </cols>
  <sheetData>
    <row r="5" spans="1:8" x14ac:dyDescent="0.25">
      <c r="A5" s="20" t="s">
        <v>44</v>
      </c>
      <c r="B5" s="20"/>
      <c r="C5" s="20"/>
      <c r="D5" s="20"/>
      <c r="E5" s="20"/>
      <c r="F5" s="20"/>
      <c r="G5" s="20"/>
    </row>
    <row r="6" spans="1:8" x14ac:dyDescent="0.25">
      <c r="A6" s="21" t="s">
        <v>45</v>
      </c>
      <c r="B6" s="21"/>
      <c r="C6" s="21"/>
      <c r="D6" s="21"/>
      <c r="E6" s="21"/>
      <c r="F6" s="21"/>
      <c r="G6" s="21"/>
    </row>
    <row r="7" spans="1:8" x14ac:dyDescent="0.25">
      <c r="A7" s="22" t="s">
        <v>53</v>
      </c>
      <c r="B7" s="22"/>
      <c r="C7" s="22"/>
      <c r="D7" s="22"/>
      <c r="E7" s="22"/>
      <c r="F7" s="22"/>
      <c r="G7" s="22"/>
    </row>
    <row r="8" spans="1:8" x14ac:dyDescent="0.25">
      <c r="A8" s="9"/>
      <c r="B8" s="8"/>
      <c r="C8" s="9"/>
      <c r="D8" s="9"/>
      <c r="E8" s="13"/>
      <c r="F8" s="8"/>
      <c r="G8" s="9"/>
    </row>
    <row r="9" spans="1:8" x14ac:dyDescent="0.25">
      <c r="A9" s="6" t="s">
        <v>27</v>
      </c>
      <c r="B9" s="14" t="s">
        <v>12</v>
      </c>
      <c r="C9" s="6" t="s">
        <v>26</v>
      </c>
      <c r="D9" s="6"/>
      <c r="E9" s="6" t="s">
        <v>27</v>
      </c>
      <c r="F9" s="14" t="s">
        <v>13</v>
      </c>
      <c r="G9" s="6" t="s">
        <v>26</v>
      </c>
    </row>
    <row r="10" spans="1:8" x14ac:dyDescent="0.25">
      <c r="A10" s="15"/>
      <c r="B10" s="16"/>
      <c r="C10" s="15"/>
      <c r="D10" s="15"/>
      <c r="E10" s="15"/>
      <c r="F10" s="16"/>
      <c r="G10" s="15"/>
      <c r="H10" s="2"/>
    </row>
    <row r="11" spans="1:8" x14ac:dyDescent="0.25">
      <c r="A11" s="15">
        <v>0</v>
      </c>
      <c r="B11" s="16" t="s">
        <v>14</v>
      </c>
      <c r="C11" s="15">
        <v>0</v>
      </c>
      <c r="D11" s="15"/>
      <c r="E11" s="15">
        <v>632662</v>
      </c>
      <c r="F11" s="16" t="s">
        <v>48</v>
      </c>
      <c r="G11" s="18">
        <f>tb!F4</f>
        <v>703625</v>
      </c>
      <c r="H11" s="2"/>
    </row>
    <row r="12" spans="1:8" x14ac:dyDescent="0.25">
      <c r="A12" s="15">
        <v>0</v>
      </c>
      <c r="B12" s="16" t="s">
        <v>15</v>
      </c>
      <c r="C12" s="15">
        <v>0</v>
      </c>
      <c r="D12" s="15"/>
      <c r="E12" s="15"/>
      <c r="F12" s="16" t="s">
        <v>39</v>
      </c>
      <c r="G12" s="18">
        <v>0</v>
      </c>
      <c r="H12" s="2"/>
    </row>
    <row r="13" spans="1:8" x14ac:dyDescent="0.25">
      <c r="A13" s="15"/>
      <c r="B13" s="16"/>
      <c r="C13" s="15"/>
      <c r="D13" s="15"/>
      <c r="E13" s="15"/>
      <c r="F13" s="16" t="s">
        <v>16</v>
      </c>
      <c r="G13" s="15">
        <v>0</v>
      </c>
      <c r="H13" s="2"/>
    </row>
    <row r="14" spans="1:8" x14ac:dyDescent="0.25">
      <c r="A14" s="15">
        <f>E16-SUM(A11:A12)</f>
        <v>658128</v>
      </c>
      <c r="B14" s="16" t="s">
        <v>7</v>
      </c>
      <c r="C14" s="15">
        <f>G16-SUM(C11:C12)</f>
        <v>750870</v>
      </c>
      <c r="D14" s="15"/>
      <c r="E14" s="15">
        <v>25466</v>
      </c>
      <c r="F14" s="19" t="s">
        <v>36</v>
      </c>
      <c r="G14" s="15">
        <f>'R &amp; P'!B14</f>
        <v>47245</v>
      </c>
      <c r="H14" s="2"/>
    </row>
    <row r="15" spans="1:8" x14ac:dyDescent="0.25">
      <c r="A15" s="15"/>
      <c r="B15" s="16"/>
      <c r="C15" s="15"/>
      <c r="D15" s="15"/>
      <c r="E15" s="15"/>
      <c r="F15" s="16"/>
      <c r="G15" s="15"/>
      <c r="H15" s="2"/>
    </row>
    <row r="16" spans="1:8" s="4" customFormat="1" x14ac:dyDescent="0.25">
      <c r="A16" s="6">
        <f>SUM(A10:A15)</f>
        <v>658128</v>
      </c>
      <c r="B16" s="14" t="s">
        <v>10</v>
      </c>
      <c r="C16" s="6">
        <f>SUM(C10:C15)</f>
        <v>750870</v>
      </c>
      <c r="D16" s="6"/>
      <c r="E16" s="6">
        <f>SUM(E10:E15)</f>
        <v>658128</v>
      </c>
      <c r="F16" s="14" t="s">
        <v>10</v>
      </c>
      <c r="G16" s="6">
        <f>SUM(G10:G15)</f>
        <v>750870</v>
      </c>
      <c r="H16" s="10"/>
    </row>
    <row r="17" spans="1:8" x14ac:dyDescent="0.25">
      <c r="A17" s="7"/>
      <c r="B17" s="2"/>
      <c r="C17" s="7"/>
      <c r="D17" s="7"/>
      <c r="E17" s="7"/>
      <c r="F17" s="2"/>
      <c r="G17" s="7"/>
      <c r="H17" s="2"/>
    </row>
  </sheetData>
  <mergeCells count="3">
    <mergeCell ref="A5:G5"/>
    <mergeCell ref="A7:G7"/>
    <mergeCell ref="A6:G6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sqref="A1:D25"/>
    </sheetView>
  </sheetViews>
  <sheetFormatPr defaultRowHeight="15" x14ac:dyDescent="0.25"/>
  <cols>
    <col min="1" max="1" width="31.140625" bestFit="1" customWidth="1"/>
    <col min="2" max="2" width="10.5703125" style="1" bestFit="1" customWidth="1"/>
    <col min="3" max="3" width="30" bestFit="1" customWidth="1"/>
    <col min="4" max="4" width="10.5703125" style="1" bestFit="1" customWidth="1"/>
  </cols>
  <sheetData>
    <row r="3" spans="1:7" x14ac:dyDescent="0.25">
      <c r="E3" s="11"/>
      <c r="F3" s="11"/>
      <c r="G3" s="11"/>
    </row>
    <row r="4" spans="1:7" x14ac:dyDescent="0.25">
      <c r="E4" s="11"/>
      <c r="F4" s="11"/>
      <c r="G4" s="11"/>
    </row>
    <row r="5" spans="1:7" x14ac:dyDescent="0.25">
      <c r="A5" s="20" t="s">
        <v>44</v>
      </c>
      <c r="B5" s="20"/>
      <c r="C5" s="20"/>
      <c r="D5" s="20"/>
      <c r="E5" s="12"/>
      <c r="F5" s="12"/>
      <c r="G5" s="12"/>
    </row>
    <row r="6" spans="1:7" x14ac:dyDescent="0.25">
      <c r="A6" s="21" t="s">
        <v>45</v>
      </c>
      <c r="B6" s="21"/>
      <c r="C6" s="21"/>
      <c r="D6" s="21"/>
      <c r="E6" s="12"/>
      <c r="F6" s="12"/>
      <c r="G6" s="12"/>
    </row>
    <row r="7" spans="1:7" x14ac:dyDescent="0.25">
      <c r="A7" s="20" t="s">
        <v>17</v>
      </c>
      <c r="B7" s="20"/>
      <c r="C7" s="20"/>
      <c r="D7" s="20"/>
    </row>
    <row r="8" spans="1:7" x14ac:dyDescent="0.25">
      <c r="A8" s="14" t="s">
        <v>18</v>
      </c>
      <c r="B8" s="6" t="s">
        <v>0</v>
      </c>
      <c r="C8" s="14" t="s">
        <v>19</v>
      </c>
      <c r="D8" s="6" t="s">
        <v>0</v>
      </c>
    </row>
    <row r="9" spans="1:7" x14ac:dyDescent="0.25">
      <c r="A9" s="16"/>
      <c r="B9" s="15"/>
      <c r="C9" s="16"/>
      <c r="D9" s="15"/>
    </row>
    <row r="10" spans="1:7" x14ac:dyDescent="0.25">
      <c r="A10" s="16" t="s">
        <v>46</v>
      </c>
      <c r="B10" s="15">
        <f>tb!C3</f>
        <v>1003603</v>
      </c>
      <c r="C10" s="16" t="s">
        <v>24</v>
      </c>
      <c r="D10" s="18">
        <v>0</v>
      </c>
    </row>
    <row r="11" spans="1:7" x14ac:dyDescent="0.25">
      <c r="A11" s="16" t="s">
        <v>20</v>
      </c>
      <c r="B11" s="15">
        <v>0</v>
      </c>
      <c r="C11" s="16" t="s">
        <v>38</v>
      </c>
      <c r="D11" s="18">
        <v>0</v>
      </c>
    </row>
    <row r="12" spans="1:7" x14ac:dyDescent="0.25">
      <c r="A12" s="16" t="s">
        <v>21</v>
      </c>
      <c r="B12" s="15">
        <v>0</v>
      </c>
      <c r="C12" s="16"/>
      <c r="D12" s="15"/>
    </row>
    <row r="13" spans="1:7" x14ac:dyDescent="0.25">
      <c r="A13" s="16" t="s">
        <v>52</v>
      </c>
      <c r="B13" s="15">
        <v>618296</v>
      </c>
      <c r="C13" s="16"/>
      <c r="D13" s="15"/>
    </row>
    <row r="14" spans="1:7" x14ac:dyDescent="0.25">
      <c r="A14" s="16" t="s">
        <v>22</v>
      </c>
      <c r="B14" s="15">
        <v>47245</v>
      </c>
      <c r="C14" s="16"/>
      <c r="D14" s="15"/>
    </row>
    <row r="15" spans="1:7" x14ac:dyDescent="0.25">
      <c r="A15" s="16" t="s">
        <v>23</v>
      </c>
      <c r="B15" s="15">
        <v>0</v>
      </c>
      <c r="C15" s="16" t="s">
        <v>46</v>
      </c>
      <c r="D15" s="15">
        <f>BS!I17</f>
        <v>1669144</v>
      </c>
    </row>
    <row r="16" spans="1:7" x14ac:dyDescent="0.25">
      <c r="A16" s="16"/>
      <c r="B16" s="15"/>
      <c r="C16" s="16"/>
      <c r="D16" s="15"/>
    </row>
    <row r="17" spans="1:4" x14ac:dyDescent="0.25">
      <c r="A17" s="14" t="s">
        <v>10</v>
      </c>
      <c r="B17" s="6">
        <f>SUM(B10:B15)</f>
        <v>1669144</v>
      </c>
      <c r="C17" s="14" t="s">
        <v>10</v>
      </c>
      <c r="D17" s="6">
        <f>SUM(D10:D15)</f>
        <v>1669144</v>
      </c>
    </row>
    <row r="18" spans="1:4" x14ac:dyDescent="0.25">
      <c r="A18" s="2"/>
      <c r="B18" s="7"/>
      <c r="C18" s="2"/>
      <c r="D18" s="7"/>
    </row>
  </sheetData>
  <mergeCells count="3">
    <mergeCell ref="A7:D7"/>
    <mergeCell ref="A5:D5"/>
    <mergeCell ref="A6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E17" sqref="E17"/>
    </sheetView>
  </sheetViews>
  <sheetFormatPr defaultRowHeight="15" x14ac:dyDescent="0.25"/>
  <cols>
    <col min="1" max="1" width="38.42578125" bestFit="1" customWidth="1"/>
    <col min="2" max="2" width="14.140625" style="1" bestFit="1" customWidth="1"/>
    <col min="3" max="3" width="14.85546875" style="1" customWidth="1"/>
    <col min="4" max="4" width="1.7109375" customWidth="1"/>
    <col min="5" max="5" width="24.42578125" bestFit="1" customWidth="1"/>
    <col min="6" max="6" width="14.140625" style="1" bestFit="1" customWidth="1"/>
    <col min="7" max="7" width="14.85546875" style="1" bestFit="1" customWidth="1"/>
  </cols>
  <sheetData>
    <row r="2" spans="1:7" x14ac:dyDescent="0.3">
      <c r="A2" t="s">
        <v>25</v>
      </c>
      <c r="B2" s="1" t="s">
        <v>26</v>
      </c>
      <c r="C2" s="1" t="s">
        <v>27</v>
      </c>
      <c r="E2" t="s">
        <v>25</v>
      </c>
      <c r="F2" s="1" t="s">
        <v>26</v>
      </c>
      <c r="G2" s="1" t="s">
        <v>27</v>
      </c>
    </row>
    <row r="3" spans="1:7" x14ac:dyDescent="0.3">
      <c r="A3" t="s">
        <v>28</v>
      </c>
      <c r="B3" s="1">
        <v>1669144</v>
      </c>
      <c r="C3" s="1">
        <f>1003603</f>
        <v>1003603</v>
      </c>
      <c r="E3" t="s">
        <v>29</v>
      </c>
      <c r="G3" s="1">
        <v>0</v>
      </c>
    </row>
    <row r="4" spans="1:7" x14ac:dyDescent="0.3">
      <c r="A4" t="s">
        <v>30</v>
      </c>
      <c r="B4" s="1">
        <v>8291013</v>
      </c>
      <c r="C4" s="1">
        <v>7587388</v>
      </c>
      <c r="E4" t="s">
        <v>31</v>
      </c>
      <c r="F4" s="1">
        <v>703625</v>
      </c>
      <c r="G4" s="1">
        <v>632662</v>
      </c>
    </row>
    <row r="5" spans="1:7" x14ac:dyDescent="0.3">
      <c r="A5" t="s">
        <v>32</v>
      </c>
      <c r="B5" s="1">
        <v>4071</v>
      </c>
      <c r="C5" s="1">
        <v>4071</v>
      </c>
      <c r="E5" t="s">
        <v>33</v>
      </c>
      <c r="F5" s="1">
        <v>47245</v>
      </c>
      <c r="G5" s="1">
        <v>25466</v>
      </c>
    </row>
    <row r="6" spans="1:7" x14ac:dyDescent="0.3">
      <c r="E6" t="s">
        <v>34</v>
      </c>
      <c r="F6" s="1">
        <f>29018617-24081689</f>
        <v>4936928</v>
      </c>
      <c r="G6" s="1">
        <v>4278800</v>
      </c>
    </row>
    <row r="7" spans="1:7" x14ac:dyDescent="0.3">
      <c r="E7" t="s">
        <v>35</v>
      </c>
      <c r="F7" s="1">
        <v>4276430</v>
      </c>
      <c r="G7" s="1">
        <v>3658134</v>
      </c>
    </row>
    <row r="8" spans="1:7" x14ac:dyDescent="0.3">
      <c r="A8" s="2"/>
    </row>
    <row r="9" spans="1:7" x14ac:dyDescent="0.3">
      <c r="A9" s="2"/>
    </row>
    <row r="10" spans="1:7" x14ac:dyDescent="0.3">
      <c r="A10" s="2"/>
    </row>
    <row r="11" spans="1:7" x14ac:dyDescent="0.3">
      <c r="A11" s="2"/>
    </row>
    <row r="12" spans="1:7" x14ac:dyDescent="0.3">
      <c r="A12" s="3"/>
    </row>
    <row r="13" spans="1:7" x14ac:dyDescent="0.3">
      <c r="A13" s="3"/>
    </row>
    <row r="18" spans="1:7" x14ac:dyDescent="0.3">
      <c r="A18" s="4" t="s">
        <v>10</v>
      </c>
      <c r="B18" s="5">
        <f>SUM(B3:B16)</f>
        <v>9964228</v>
      </c>
      <c r="C18" s="5">
        <f>SUM(C3:C16)</f>
        <v>8595062</v>
      </c>
      <c r="D18" s="4"/>
      <c r="E18" s="4" t="s">
        <v>10</v>
      </c>
      <c r="F18" s="5">
        <f>SUM(F3:F16)</f>
        <v>9964228</v>
      </c>
      <c r="G18" s="5">
        <f>SUM(G3:G16)</f>
        <v>8595062</v>
      </c>
    </row>
    <row r="19" spans="1:7" x14ac:dyDescent="0.3">
      <c r="F19" s="1">
        <f>F18-B18</f>
        <v>0</v>
      </c>
      <c r="G19" s="1">
        <f>G18-C18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 &amp; E</vt:lpstr>
      <vt:lpstr>R &amp; P</vt:lpstr>
      <vt:lpstr>tb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2016-06-04T08:48:53Z</dcterms:modified>
</cp:coreProperties>
</file>